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Navodila" state="visible" r:id="rId4"/>
    <sheet sheetId="2" name="Seznam pomanjkljivosti" state="visible" r:id="rId5"/>
    <sheet sheetId="3" name="Povzetek" state="visible" r:id="rId6"/>
  </sheets>
  <definedNames>
    <definedName name="_xlnm.Print_Area" localSheetId="0">'Navodila'!$A1:$B18</definedName>
    <definedName name="_xlnm.Print_Area" localSheetId="1">'Seznam pomanjkljivosti'!$A1:$J66</definedName>
    <definedName name="_xlnm.Print_Titles" localSheetId="1">'Seznam pomanjkljivosti'!$5:$5</definedName>
    <definedName name="_xlnm.Print_Area" localSheetId="2">'Povzetek'!$A1:$F35</definedName>
  </definedNames>
  <calcPr calcId="171027" fullCalcOnLoad="1"/>
</workbook>
</file>

<file path=xl/sharedStrings.xml><?xml version="1.0" encoding="utf-8"?>
<sst xmlns="http://schemas.openxmlformats.org/spreadsheetml/2006/main" count="123" uniqueCount="101">
  <si>
    <t>Primopredajni zapisnik s seznamom pomanjkljivosti</t>
  </si>
  <si>
    <t>Kako uporabljati predlogo</t>
  </si>
  <si>
    <t>1.</t>
  </si>
  <si>
    <t>V vsako vrstico vpišite eno pomanjkljivost, prioriteto in stanje pa izberite s spustnega seznama.</t>
  </si>
  <si>
    <t>2.</t>
  </si>
  <si>
    <t>Odprta pomanjkljivost, katere rok je pred datumom pregleda, ima prekoračen rok: vrstica se obarva rdeče in šteje se dni zamude.</t>
  </si>
  <si>
    <t>3.</t>
  </si>
  <si>
    <t>Povzetek s funkcijo COUNTIF šteje odprte, odpravljene in prevzete postavke, s funkcijo SUMIF pa sešteje ocenjene stroške odprtih postavk.</t>
  </si>
  <si>
    <t>4.</t>
  </si>
  <si>
    <t>Postavko zaprite šele, ko je odprava preverjena; prevzeto pomeni, da jo je naročnik ali nadzor potrdil.</t>
  </si>
  <si>
    <t/>
  </si>
  <si>
    <t>Celice s formulami so zaklenjene brez gesla, da jih ne bi po pomoti prepisali; za spremembo izberite Pregled &gt; Odstrani zaščito lista.</t>
  </si>
  <si>
    <t>Bele celice: vaši vnosi</t>
  </si>
  <si>
    <t>Sive celice: formule (zaklenjeno)</t>
  </si>
  <si>
    <t>Opomba</t>
  </si>
  <si>
    <t>Ta datoteka je pripomoček. Ne nadomešča pogodbe, predpisov, ki veljajo za vaš projekt, niti pooblaščenega nadzornika; preverite vsako številko, preden se nanjo zanesete.</t>
  </si>
  <si>
    <t>Predloga: civilmanual.com, 25. 10. 2026</t>
  </si>
  <si>
    <t>Objekt / pogodba</t>
  </si>
  <si>
    <t>Datum pregleda</t>
  </si>
  <si>
    <t>Zap. št.</t>
  </si>
  <si>
    <t>Mesto / prostor</t>
  </si>
  <si>
    <t>Stroka / podizvajalec</t>
  </si>
  <si>
    <t>Opis pomanjkljivosti</t>
  </si>
  <si>
    <t>Prioriteta</t>
  </si>
  <si>
    <t>Odgovorna oseba</t>
  </si>
  <si>
    <t>Rok</t>
  </si>
  <si>
    <t>Stanje</t>
  </si>
  <si>
    <t>Ocenjeni strošek odprave</t>
  </si>
  <si>
    <t>Dni zamude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</si>
  <si>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</si>
  <si>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</si>
  <si>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</si>
  <si>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</si>
  <si>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</si>
  <si>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</si>
  <si>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</si>
  <si>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</si>
  <si>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</si>
  <si>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</si>
  <si>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</si>
  <si>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</si>
  <si>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</si>
  <si>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</si>
  <si>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</si>
  <si>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</si>
  <si>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</si>
  <si>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</si>
  <si>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</si>
  <si>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</si>
  <si>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</si>
  <si>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</si>
  <si>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</si>
  <si>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</si>
  <si>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</si>
  <si>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</si>
  <si>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</si>
  <si>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</si>
  <si>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</si>
  <si>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</si>
  <si>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</si>
  <si>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</si>
  <si>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</si>
  <si>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</si>
  <si>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</si>
  <si>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</si>
  <si>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</si>
  <si>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</si>
  <si>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</si>
  <si>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</si>
  <si>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</si>
  <si>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</si>
  <si>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</si>
  <si>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</si>
  <si>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</si>
  <si>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</si>
  <si>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</si>
  <si>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</si>
  <si>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</si>
  <si>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</si>
  <si>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Investitor (naročnik)</t>
  </si>
  <si>
    <t>Izvajalec</t>
  </si>
  <si>
    <t>Ime in priimek</t>
  </si>
  <si>
    <t>Podpis</t>
  </si>
  <si>
    <t>Datum</t>
  </si>
  <si>
    <t>Primopredajni zapisnik s seznamom pomanjkljivosti: Povzetek</t>
  </si>
  <si>
    <t>Vseh postavk</t>
  </si>
  <si>
    <t>Odprto</t>
  </si>
  <si>
    <t>Odpravljeno</t>
  </si>
  <si>
    <t>Prevzeto</t>
  </si>
  <si>
    <t>Zaprto (odpravljeno + prevzeto)</t>
  </si>
  <si>
    <t>Delež zaprtih</t>
  </si>
  <si>
    <t>Prekoračen rok (odprto, rok potekel)</t>
  </si>
  <si>
    <t>Ocenjeni stroški odprtih postavk</t>
  </si>
  <si>
    <t>Odprte postavke brez ocene stroška</t>
  </si>
  <si>
    <t>Po prioriteti</t>
  </si>
  <si>
    <t>Zaprto</t>
  </si>
  <si>
    <t>visoka</t>
  </si>
  <si>
    <t>srednja</t>
  </si>
  <si>
    <t>nizka</t>
  </si>
  <si>
    <t>Po strokah</t>
  </si>
  <si>
    <t>Stroka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</si>
</sst>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"/>
    <numFmt numFmtId="165" formatCode="#,##0.00 &quot;€&quot;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i/>
      <color rgb="FF475569"/>
      <sz val="9"/>
      <name val="Calibri"/>
    </font>
    <font>
      <b/>
      <color rgb="FF0F766E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1" fontId="1" fillId="2" borderId="3" xfId="0" applyNumberFormat="1" applyFont="1" applyFill="1" applyBorder="1" applyAlignment="1" applyProtection="1">
      <alignment vertical="center"/>
    </xf>
    <xf numFmtId="0" fontId="0" fillId="0" borderId="4" xfId="0" applyBorder="1" applyProtection="1">
      <protection locked="0"/>
    </xf>
    <xf numFmtId="0" fontId="7" fillId="0" borderId="0" xfId="0" applyFont="1" applyAlignment="1" applyProtection="1">
      <alignment vertical="top" wrapText="1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10" fontId="8" fillId="4" borderId="3" xfId="0" applyNumberFormat="1" applyFont="1" applyFill="1" applyBorder="1" applyAlignment="1" applyProtection="1">
      <alignment vertical="center"/>
    </xf>
    <xf numFmtId="165" fontId="8" fillId="4" borderId="3" xfId="0" applyNumberFormat="1" applyFont="1" applyFill="1" applyBorder="1" applyAlignment="1" applyProtection="1">
      <alignment vertical="center"/>
    </xf>
    <xf numFmtId="165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1">
    <dxf>
      <font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7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19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10</v>
      </c>
      <c r="B9" s="6" t="s">
        <v>11</v>
      </c>
    </row>
    <row r="11" spans="2:2" x14ac:dyDescent="0.25">
      <c r="B11" s="7" t="s">
        <v>12</v>
      </c>
    </row>
    <row r="12" spans="2:2" x14ac:dyDescent="0.25">
      <c r="B12" s="8" t="s">
        <v>13</v>
      </c>
    </row>
    <row r="14" ht="18" customHeight="1" spans="1:2" x14ac:dyDescent="0.25">
      <c r="A14" s="3" t="s">
        <v>14</v>
      </c>
      <c r="B14" s="4"/>
    </row>
    <row r="15" ht="33" customHeight="1" spans="1:2" x14ac:dyDescent="0.25">
      <c r="A15" s="5" t="s">
        <v>10</v>
      </c>
      <c r="B15" s="6" t="s">
        <v>15</v>
      </c>
    </row>
    <row r="17" ht="19" customHeight="1" spans="1:2" x14ac:dyDescent="0.25">
      <c r="A17" s="9" t="s">
        <v>10</v>
      </c>
      <c r="B17" s="10" t="s">
        <v>16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&amp;L&amp;"-,Bold"Primopredajni zapisnik s seznamom pomanjkljivosti&amp;RNavodila</oddHeader>
    <oddFooter>&amp;Lcivilmanual.com&amp;RStran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65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5" style="1" customWidth="1"/>
    <col min="2" max="3" width="16" style="1" customWidth="1"/>
    <col min="4" max="4" width="32" style="1" customWidth="1"/>
    <col min="5" max="5" width="10" style="1" customWidth="1"/>
    <col min="6" max="6" width="15" style="1" customWidth="1"/>
    <col min="7" max="8" width="12" style="1" customWidth="1"/>
    <col min="9" max="9" width="13" style="1" customWidth="1"/>
    <col min="10" max="10" width="10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7" x14ac:dyDescent="0.25">
      <c r="A3" s="9" t="s">
        <v>17</v>
      </c>
      <c r="B3" s="9"/>
      <c r="C3" s="7"/>
      <c r="D3" s="7"/>
      <c r="E3" s="7"/>
      <c r="F3" s="9" t="s">
        <v>18</v>
      </c>
      <c r="G3" s="11"/>
    </row>
    <row r="5" ht="30" customHeight="1" spans="1:10" x14ac:dyDescent="0.25">
      <c r="A5" s="12" t="s">
        <v>19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 t="s">
        <v>28</v>
      </c>
    </row>
    <row r="6" spans="1:10" x14ac:dyDescent="0.25">
      <c r="A6" s="13" t="s">
        <v>29</v>
      </c>
      <c r="B6" s="14"/>
      <c r="C6" s="7"/>
      <c r="D6" s="14"/>
      <c r="E6" s="7"/>
      <c r="F6" s="7"/>
      <c r="G6" s="11"/>
      <c r="H6" s="7"/>
      <c r="I6" s="15"/>
      <c r="J6" s="16">
        <f>IF(AND($H6="odprto",ISNUMBER($G6),ISNUMBER($G$3)),IF($G6&lt;$G$3,$G$3-$G6,""),"")</f>
      </c>
    </row>
    <row r="7" spans="1:10" x14ac:dyDescent="0.25">
      <c r="A7" s="13" t="s">
        <v>30</v>
      </c>
      <c r="B7" s="14"/>
      <c r="C7" s="7"/>
      <c r="D7" s="14"/>
      <c r="E7" s="7"/>
      <c r="F7" s="7"/>
      <c r="G7" s="11"/>
      <c r="H7" s="7"/>
      <c r="I7" s="15"/>
      <c r="J7" s="16">
        <f>IF(AND($H7="odprto",ISNUMBER($G7),ISNUMBER($G$3)),IF($G7&lt;$G$3,$G$3-$G7,""),"")</f>
      </c>
    </row>
    <row r="8" spans="1:10" x14ac:dyDescent="0.25">
      <c r="A8" s="13" t="s">
        <v>31</v>
      </c>
      <c r="B8" s="14"/>
      <c r="C8" s="7"/>
      <c r="D8" s="14"/>
      <c r="E8" s="7"/>
      <c r="F8" s="7"/>
      <c r="G8" s="11"/>
      <c r="H8" s="7"/>
      <c r="I8" s="15"/>
      <c r="J8" s="16">
        <f>IF(AND($H8="odprto",ISNUMBER($G8),ISNUMBER($G$3)),IF($G8&lt;$G$3,$G$3-$G8,""),"")</f>
      </c>
    </row>
    <row r="9" spans="1:10" x14ac:dyDescent="0.25">
      <c r="A9" s="13" t="s">
        <v>32</v>
      </c>
      <c r="B9" s="14"/>
      <c r="C9" s="7"/>
      <c r="D9" s="14"/>
      <c r="E9" s="7"/>
      <c r="F9" s="7"/>
      <c r="G9" s="11"/>
      <c r="H9" s="7"/>
      <c r="I9" s="15"/>
      <c r="J9" s="16">
        <f>IF(AND($H9="odprto",ISNUMBER($G9),ISNUMBER($G$3)),IF($G9&lt;$G$3,$G$3-$G9,""),"")</f>
      </c>
    </row>
    <row r="10" spans="1:10" x14ac:dyDescent="0.25">
      <c r="A10" s="13" t="s">
        <v>33</v>
      </c>
      <c r="B10" s="14"/>
      <c r="C10" s="7"/>
      <c r="D10" s="14"/>
      <c r="E10" s="7"/>
      <c r="F10" s="7"/>
      <c r="G10" s="11"/>
      <c r="H10" s="7"/>
      <c r="I10" s="15"/>
      <c r="J10" s="16">
        <f>IF(AND($H10="odprto",ISNUMBER($G10),ISNUMBER($G$3)),IF($G10&lt;$G$3,$G$3-$G10,""),"")</f>
      </c>
    </row>
    <row r="11" spans="1:10" x14ac:dyDescent="0.25">
      <c r="A11" s="13" t="s">
        <v>34</v>
      </c>
      <c r="B11" s="14"/>
      <c r="C11" s="7"/>
      <c r="D11" s="14"/>
      <c r="E11" s="7"/>
      <c r="F11" s="7"/>
      <c r="G11" s="11"/>
      <c r="H11" s="7"/>
      <c r="I11" s="15"/>
      <c r="J11" s="16">
        <f>IF(AND($H11="odprto",ISNUMBER($G11),ISNUMBER($G$3)),IF($G11&lt;$G$3,$G$3-$G11,""),"")</f>
      </c>
    </row>
    <row r="12" spans="1:10" x14ac:dyDescent="0.25">
      <c r="A12" s="13" t="s">
        <v>35</v>
      </c>
      <c r="B12" s="14"/>
      <c r="C12" s="7"/>
      <c r="D12" s="14"/>
      <c r="E12" s="7"/>
      <c r="F12" s="7"/>
      <c r="G12" s="11"/>
      <c r="H12" s="7"/>
      <c r="I12" s="15"/>
      <c r="J12" s="16">
        <f>IF(AND($H12="odprto",ISNUMBER($G12),ISNUMBER($G$3)),IF($G12&lt;$G$3,$G$3-$G12,""),"")</f>
      </c>
    </row>
    <row r="13" spans="1:10" x14ac:dyDescent="0.25">
      <c r="A13" s="13" t="s">
        <v>36</v>
      </c>
      <c r="B13" s="14"/>
      <c r="C13" s="7"/>
      <c r="D13" s="14"/>
      <c r="E13" s="7"/>
      <c r="F13" s="7"/>
      <c r="G13" s="11"/>
      <c r="H13" s="7"/>
      <c r="I13" s="15"/>
      <c r="J13" s="16">
        <f>IF(AND($H13="odprto",ISNUMBER($G13),ISNUMBER($G$3)),IF($G13&lt;$G$3,$G$3-$G13,""),"")</f>
      </c>
    </row>
    <row r="14" spans="1:10" x14ac:dyDescent="0.25">
      <c r="A14" s="13" t="s">
        <v>37</v>
      </c>
      <c r="B14" s="14"/>
      <c r="C14" s="7"/>
      <c r="D14" s="14"/>
      <c r="E14" s="7"/>
      <c r="F14" s="7"/>
      <c r="G14" s="11"/>
      <c r="H14" s="7"/>
      <c r="I14" s="15"/>
      <c r="J14" s="16">
        <f>IF(AND($H14="odprto",ISNUMBER($G14),ISNUMBER($G$3)),IF($G14&lt;$G$3,$G$3-$G14,""),"")</f>
      </c>
    </row>
    <row r="15" spans="1:10" x14ac:dyDescent="0.25">
      <c r="A15" s="13" t="s">
        <v>38</v>
      </c>
      <c r="B15" s="14"/>
      <c r="C15" s="7"/>
      <c r="D15" s="14"/>
      <c r="E15" s="7"/>
      <c r="F15" s="7"/>
      <c r="G15" s="11"/>
      <c r="H15" s="7"/>
      <c r="I15" s="15"/>
      <c r="J15" s="16">
        <f>IF(AND($H15="odprto",ISNUMBER($G15),ISNUMBER($G$3)),IF($G15&lt;$G$3,$G$3-$G15,""),"")</f>
      </c>
    </row>
    <row r="16" spans="1:10" x14ac:dyDescent="0.25">
      <c r="A16" s="13" t="s">
        <v>39</v>
      </c>
      <c r="B16" s="14"/>
      <c r="C16" s="7"/>
      <c r="D16" s="14"/>
      <c r="E16" s="7"/>
      <c r="F16" s="7"/>
      <c r="G16" s="11"/>
      <c r="H16" s="7"/>
      <c r="I16" s="15"/>
      <c r="J16" s="16">
        <f>IF(AND($H16="odprto",ISNUMBER($G16),ISNUMBER($G$3)),IF($G16&lt;$G$3,$G$3-$G16,""),"")</f>
      </c>
    </row>
    <row r="17" spans="1:10" x14ac:dyDescent="0.25">
      <c r="A17" s="13" t="s">
        <v>40</v>
      </c>
      <c r="B17" s="14"/>
      <c r="C17" s="7"/>
      <c r="D17" s="14"/>
      <c r="E17" s="7"/>
      <c r="F17" s="7"/>
      <c r="G17" s="11"/>
      <c r="H17" s="7"/>
      <c r="I17" s="15"/>
      <c r="J17" s="16">
        <f>IF(AND($H17="odprto",ISNUMBER($G17),ISNUMBER($G$3)),IF($G17&lt;$G$3,$G$3-$G17,""),"")</f>
      </c>
    </row>
    <row r="18" spans="1:10" x14ac:dyDescent="0.25">
      <c r="A18" s="13" t="s">
        <v>41</v>
      </c>
      <c r="B18" s="14"/>
      <c r="C18" s="7"/>
      <c r="D18" s="14"/>
      <c r="E18" s="7"/>
      <c r="F18" s="7"/>
      <c r="G18" s="11"/>
      <c r="H18" s="7"/>
      <c r="I18" s="15"/>
      <c r="J18" s="16">
        <f>IF(AND($H18="odprto",ISNUMBER($G18),ISNUMBER($G$3)),IF($G18&lt;$G$3,$G$3-$G18,""),"")</f>
      </c>
    </row>
    <row r="19" spans="1:10" x14ac:dyDescent="0.25">
      <c r="A19" s="13" t="s">
        <v>42</v>
      </c>
      <c r="B19" s="14"/>
      <c r="C19" s="7"/>
      <c r="D19" s="14"/>
      <c r="E19" s="7"/>
      <c r="F19" s="7"/>
      <c r="G19" s="11"/>
      <c r="H19" s="7"/>
      <c r="I19" s="15"/>
      <c r="J19" s="16">
        <f>IF(AND($H19="odprto",ISNUMBER($G19),ISNUMBER($G$3)),IF($G19&lt;$G$3,$G$3-$G19,""),"")</f>
      </c>
    </row>
    <row r="20" spans="1:10" x14ac:dyDescent="0.25">
      <c r="A20" s="13" t="s">
        <v>43</v>
      </c>
      <c r="B20" s="14"/>
      <c r="C20" s="7"/>
      <c r="D20" s="14"/>
      <c r="E20" s="7"/>
      <c r="F20" s="7"/>
      <c r="G20" s="11"/>
      <c r="H20" s="7"/>
      <c r="I20" s="15"/>
      <c r="J20" s="16">
        <f>IF(AND($H20="odprto",ISNUMBER($G20),ISNUMBER($G$3)),IF($G20&lt;$G$3,$G$3-$G20,""),"")</f>
      </c>
    </row>
    <row r="21" spans="1:10" x14ac:dyDescent="0.25">
      <c r="A21" s="13" t="s">
        <v>44</v>
      </c>
      <c r="B21" s="14"/>
      <c r="C21" s="7"/>
      <c r="D21" s="14"/>
      <c r="E21" s="7"/>
      <c r="F21" s="7"/>
      <c r="G21" s="11"/>
      <c r="H21" s="7"/>
      <c r="I21" s="15"/>
      <c r="J21" s="16">
        <f>IF(AND($H21="odprto",ISNUMBER($G21),ISNUMBER($G$3)),IF($G21&lt;$G$3,$G$3-$G21,""),"")</f>
      </c>
    </row>
    <row r="22" spans="1:10" x14ac:dyDescent="0.25">
      <c r="A22" s="13" t="s">
        <v>45</v>
      </c>
      <c r="B22" s="14"/>
      <c r="C22" s="7"/>
      <c r="D22" s="14"/>
      <c r="E22" s="7"/>
      <c r="F22" s="7"/>
      <c r="G22" s="11"/>
      <c r="H22" s="7"/>
      <c r="I22" s="15"/>
      <c r="J22" s="16">
        <f>IF(AND($H22="odprto",ISNUMBER($G22),ISNUMBER($G$3)),IF($G22&lt;$G$3,$G$3-$G22,""),"")</f>
      </c>
    </row>
    <row r="23" spans="1:10" x14ac:dyDescent="0.25">
      <c r="A23" s="13" t="s">
        <v>46</v>
      </c>
      <c r="B23" s="14"/>
      <c r="C23" s="7"/>
      <c r="D23" s="14"/>
      <c r="E23" s="7"/>
      <c r="F23" s="7"/>
      <c r="G23" s="11"/>
      <c r="H23" s="7"/>
      <c r="I23" s="15"/>
      <c r="J23" s="16">
        <f>IF(AND($H23="odprto",ISNUMBER($G23),ISNUMBER($G$3)),IF($G23&lt;$G$3,$G$3-$G23,""),"")</f>
      </c>
    </row>
    <row r="24" spans="1:10" x14ac:dyDescent="0.25">
      <c r="A24" s="13" t="s">
        <v>47</v>
      </c>
      <c r="B24" s="14"/>
      <c r="C24" s="7"/>
      <c r="D24" s="14"/>
      <c r="E24" s="7"/>
      <c r="F24" s="7"/>
      <c r="G24" s="11"/>
      <c r="H24" s="7"/>
      <c r="I24" s="15"/>
      <c r="J24" s="16">
        <f>IF(AND($H24="odprto",ISNUMBER($G24),ISNUMBER($G$3)),IF($G24&lt;$G$3,$G$3-$G24,""),"")</f>
      </c>
    </row>
    <row r="25" spans="1:10" x14ac:dyDescent="0.25">
      <c r="A25" s="13" t="s">
        <v>48</v>
      </c>
      <c r="B25" s="14"/>
      <c r="C25" s="7"/>
      <c r="D25" s="14"/>
      <c r="E25" s="7"/>
      <c r="F25" s="7"/>
      <c r="G25" s="11"/>
      <c r="H25" s="7"/>
      <c r="I25" s="15"/>
      <c r="J25" s="16">
        <f>IF(AND($H25="odprto",ISNUMBER($G25),ISNUMBER($G$3)),IF($G25&lt;$G$3,$G$3-$G25,""),"")</f>
      </c>
    </row>
    <row r="26" spans="1:10" x14ac:dyDescent="0.25">
      <c r="A26" s="13" t="s">
        <v>49</v>
      </c>
      <c r="B26" s="14"/>
      <c r="C26" s="7"/>
      <c r="D26" s="14"/>
      <c r="E26" s="7"/>
      <c r="F26" s="7"/>
      <c r="G26" s="11"/>
      <c r="H26" s="7"/>
      <c r="I26" s="15"/>
      <c r="J26" s="16">
        <f>IF(AND($H26="odprto",ISNUMBER($G26),ISNUMBER($G$3)),IF($G26&lt;$G$3,$G$3-$G26,""),"")</f>
      </c>
    </row>
    <row r="27" spans="1:10" x14ac:dyDescent="0.25">
      <c r="A27" s="13" t="s">
        <v>50</v>
      </c>
      <c r="B27" s="14"/>
      <c r="C27" s="7"/>
      <c r="D27" s="14"/>
      <c r="E27" s="7"/>
      <c r="F27" s="7"/>
      <c r="G27" s="11"/>
      <c r="H27" s="7"/>
      <c r="I27" s="15"/>
      <c r="J27" s="16">
        <f>IF(AND($H27="odprto",ISNUMBER($G27),ISNUMBER($G$3)),IF($G27&lt;$G$3,$G$3-$G27,""),"")</f>
      </c>
    </row>
    <row r="28" spans="1:10" x14ac:dyDescent="0.25">
      <c r="A28" s="13" t="s">
        <v>51</v>
      </c>
      <c r="B28" s="14"/>
      <c r="C28" s="7"/>
      <c r="D28" s="14"/>
      <c r="E28" s="7"/>
      <c r="F28" s="7"/>
      <c r="G28" s="11"/>
      <c r="H28" s="7"/>
      <c r="I28" s="15"/>
      <c r="J28" s="16">
        <f>IF(AND($H28="odprto",ISNUMBER($G28),ISNUMBER($G$3)),IF($G28&lt;$G$3,$G$3-$G28,""),"")</f>
      </c>
    </row>
    <row r="29" spans="1:10" x14ac:dyDescent="0.25">
      <c r="A29" s="13" t="s">
        <v>52</v>
      </c>
      <c r="B29" s="14"/>
      <c r="C29" s="7"/>
      <c r="D29" s="14"/>
      <c r="E29" s="7"/>
      <c r="F29" s="7"/>
      <c r="G29" s="11"/>
      <c r="H29" s="7"/>
      <c r="I29" s="15"/>
      <c r="J29" s="16">
        <f>IF(AND($H29="odprto",ISNUMBER($G29),ISNUMBER($G$3)),IF($G29&lt;$G$3,$G$3-$G29,""),"")</f>
      </c>
    </row>
    <row r="30" spans="1:10" x14ac:dyDescent="0.25">
      <c r="A30" s="13" t="s">
        <v>53</v>
      </c>
      <c r="B30" s="14"/>
      <c r="C30" s="7"/>
      <c r="D30" s="14"/>
      <c r="E30" s="7"/>
      <c r="F30" s="7"/>
      <c r="G30" s="11"/>
      <c r="H30" s="7"/>
      <c r="I30" s="15"/>
      <c r="J30" s="16">
        <f>IF(AND($H30="odprto",ISNUMBER($G30),ISNUMBER($G$3)),IF($G30&lt;$G$3,$G$3-$G30,""),"")</f>
      </c>
    </row>
    <row r="31" spans="1:10" x14ac:dyDescent="0.25">
      <c r="A31" s="13" t="s">
        <v>54</v>
      </c>
      <c r="B31" s="14"/>
      <c r="C31" s="7"/>
      <c r="D31" s="14"/>
      <c r="E31" s="7"/>
      <c r="F31" s="7"/>
      <c r="G31" s="11"/>
      <c r="H31" s="7"/>
      <c r="I31" s="15"/>
      <c r="J31" s="16">
        <f>IF(AND($H31="odprto",ISNUMBER($G31),ISNUMBER($G$3)),IF($G31&lt;$G$3,$G$3-$G31,""),"")</f>
      </c>
    </row>
    <row r="32" spans="1:10" x14ac:dyDescent="0.25">
      <c r="A32" s="13" t="s">
        <v>55</v>
      </c>
      <c r="B32" s="14"/>
      <c r="C32" s="7"/>
      <c r="D32" s="14"/>
      <c r="E32" s="7"/>
      <c r="F32" s="7"/>
      <c r="G32" s="11"/>
      <c r="H32" s="7"/>
      <c r="I32" s="15"/>
      <c r="J32" s="16">
        <f>IF(AND($H32="odprto",ISNUMBER($G32),ISNUMBER($G$3)),IF($G32&lt;$G$3,$G$3-$G32,""),"")</f>
      </c>
    </row>
    <row r="33" spans="1:10" x14ac:dyDescent="0.25">
      <c r="A33" s="13" t="s">
        <v>56</v>
      </c>
      <c r="B33" s="14"/>
      <c r="C33" s="7"/>
      <c r="D33" s="14"/>
      <c r="E33" s="7"/>
      <c r="F33" s="7"/>
      <c r="G33" s="11"/>
      <c r="H33" s="7"/>
      <c r="I33" s="15"/>
      <c r="J33" s="16">
        <f>IF(AND($H33="odprto",ISNUMBER($G33),ISNUMBER($G$3)),IF($G33&lt;$G$3,$G$3-$G33,""),"")</f>
      </c>
    </row>
    <row r="34" spans="1:10" x14ac:dyDescent="0.25">
      <c r="A34" s="13" t="s">
        <v>57</v>
      </c>
      <c r="B34" s="14"/>
      <c r="C34" s="7"/>
      <c r="D34" s="14"/>
      <c r="E34" s="7"/>
      <c r="F34" s="7"/>
      <c r="G34" s="11"/>
      <c r="H34" s="7"/>
      <c r="I34" s="15"/>
      <c r="J34" s="16">
        <f>IF(AND($H34="odprto",ISNUMBER($G34),ISNUMBER($G$3)),IF($G34&lt;$G$3,$G$3-$G34,""),"")</f>
      </c>
    </row>
    <row r="35" spans="1:10" x14ac:dyDescent="0.25">
      <c r="A35" s="13" t="s">
        <v>58</v>
      </c>
      <c r="B35" s="14"/>
      <c r="C35" s="7"/>
      <c r="D35" s="14"/>
      <c r="E35" s="7"/>
      <c r="F35" s="7"/>
      <c r="G35" s="11"/>
      <c r="H35" s="7"/>
      <c r="I35" s="15"/>
      <c r="J35" s="16">
        <f>IF(AND($H35="odprto",ISNUMBER($G35),ISNUMBER($G$3)),IF($G35&lt;$G$3,$G$3-$G35,""),"")</f>
      </c>
    </row>
    <row r="36" spans="1:10" x14ac:dyDescent="0.25">
      <c r="A36" s="13" t="s">
        <v>59</v>
      </c>
      <c r="B36" s="14"/>
      <c r="C36" s="7"/>
      <c r="D36" s="14"/>
      <c r="E36" s="7"/>
      <c r="F36" s="7"/>
      <c r="G36" s="11"/>
      <c r="H36" s="7"/>
      <c r="I36" s="15"/>
      <c r="J36" s="16">
        <f>IF(AND($H36="odprto",ISNUMBER($G36),ISNUMBER($G$3)),IF($G36&lt;$G$3,$G$3-$G36,""),"")</f>
      </c>
    </row>
    <row r="37" spans="1:10" x14ac:dyDescent="0.25">
      <c r="A37" s="13" t="s">
        <v>60</v>
      </c>
      <c r="B37" s="14"/>
      <c r="C37" s="7"/>
      <c r="D37" s="14"/>
      <c r="E37" s="7"/>
      <c r="F37" s="7"/>
      <c r="G37" s="11"/>
      <c r="H37" s="7"/>
      <c r="I37" s="15"/>
      <c r="J37" s="16">
        <f>IF(AND($H37="odprto",ISNUMBER($G37),ISNUMBER($G$3)),IF($G37&lt;$G$3,$G$3-$G37,""),"")</f>
      </c>
    </row>
    <row r="38" spans="1:10" x14ac:dyDescent="0.25">
      <c r="A38" s="13" t="s">
        <v>61</v>
      </c>
      <c r="B38" s="14"/>
      <c r="C38" s="7"/>
      <c r="D38" s="14"/>
      <c r="E38" s="7"/>
      <c r="F38" s="7"/>
      <c r="G38" s="11"/>
      <c r="H38" s="7"/>
      <c r="I38" s="15"/>
      <c r="J38" s="16">
        <f>IF(AND($H38="odprto",ISNUMBER($G38),ISNUMBER($G$3)),IF($G38&lt;$G$3,$G$3-$G38,""),"")</f>
      </c>
    </row>
    <row r="39" spans="1:10" x14ac:dyDescent="0.25">
      <c r="A39" s="13" t="s">
        <v>62</v>
      </c>
      <c r="B39" s="14"/>
      <c r="C39" s="7"/>
      <c r="D39" s="14"/>
      <c r="E39" s="7"/>
      <c r="F39" s="7"/>
      <c r="G39" s="11"/>
      <c r="H39" s="7"/>
      <c r="I39" s="15"/>
      <c r="J39" s="16">
        <f>IF(AND($H39="odprto",ISNUMBER($G39),ISNUMBER($G$3)),IF($G39&lt;$G$3,$G$3-$G39,""),"")</f>
      </c>
    </row>
    <row r="40" spans="1:10" x14ac:dyDescent="0.25">
      <c r="A40" s="13" t="s">
        <v>63</v>
      </c>
      <c r="B40" s="14"/>
      <c r="C40" s="7"/>
      <c r="D40" s="14"/>
      <c r="E40" s="7"/>
      <c r="F40" s="7"/>
      <c r="G40" s="11"/>
      <c r="H40" s="7"/>
      <c r="I40" s="15"/>
      <c r="J40" s="16">
        <f>IF(AND($H40="odprto",ISNUMBER($G40),ISNUMBER($G$3)),IF($G40&lt;$G$3,$G$3-$G40,""),"")</f>
      </c>
    </row>
    <row r="41" spans="1:10" x14ac:dyDescent="0.25">
      <c r="A41" s="13" t="s">
        <v>64</v>
      </c>
      <c r="B41" s="14"/>
      <c r="C41" s="7"/>
      <c r="D41" s="14"/>
      <c r="E41" s="7"/>
      <c r="F41" s="7"/>
      <c r="G41" s="11"/>
      <c r="H41" s="7"/>
      <c r="I41" s="15"/>
      <c r="J41" s="16">
        <f>IF(AND($H41="odprto",ISNUMBER($G41),ISNUMBER($G$3)),IF($G41&lt;$G$3,$G$3-$G41,""),"")</f>
      </c>
    </row>
    <row r="42" spans="1:10" x14ac:dyDescent="0.25">
      <c r="A42" s="13" t="s">
        <v>65</v>
      </c>
      <c r="B42" s="14"/>
      <c r="C42" s="7"/>
      <c r="D42" s="14"/>
      <c r="E42" s="7"/>
      <c r="F42" s="7"/>
      <c r="G42" s="11"/>
      <c r="H42" s="7"/>
      <c r="I42" s="15"/>
      <c r="J42" s="16">
        <f>IF(AND($H42="odprto",ISNUMBER($G42),ISNUMBER($G$3)),IF($G42&lt;$G$3,$G$3-$G42,""),"")</f>
      </c>
    </row>
    <row r="43" spans="1:10" x14ac:dyDescent="0.25">
      <c r="A43" s="13" t="s">
        <v>66</v>
      </c>
      <c r="B43" s="14"/>
      <c r="C43" s="7"/>
      <c r="D43" s="14"/>
      <c r="E43" s="7"/>
      <c r="F43" s="7"/>
      <c r="G43" s="11"/>
      <c r="H43" s="7"/>
      <c r="I43" s="15"/>
      <c r="J43" s="16">
        <f>IF(AND($H43="odprto",ISNUMBER($G43),ISNUMBER($G$3)),IF($G43&lt;$G$3,$G$3-$G43,""),"")</f>
      </c>
    </row>
    <row r="44" spans="1:10" x14ac:dyDescent="0.25">
      <c r="A44" s="13" t="s">
        <v>67</v>
      </c>
      <c r="B44" s="14"/>
      <c r="C44" s="7"/>
      <c r="D44" s="14"/>
      <c r="E44" s="7"/>
      <c r="F44" s="7"/>
      <c r="G44" s="11"/>
      <c r="H44" s="7"/>
      <c r="I44" s="15"/>
      <c r="J44" s="16">
        <f>IF(AND($H44="odprto",ISNUMBER($G44),ISNUMBER($G$3)),IF($G44&lt;$G$3,$G$3-$G44,""),"")</f>
      </c>
    </row>
    <row r="45" spans="1:10" x14ac:dyDescent="0.25">
      <c r="A45" s="13" t="s">
        <v>68</v>
      </c>
      <c r="B45" s="14"/>
      <c r="C45" s="7"/>
      <c r="D45" s="14"/>
      <c r="E45" s="7"/>
      <c r="F45" s="7"/>
      <c r="G45" s="11"/>
      <c r="H45" s="7"/>
      <c r="I45" s="15"/>
      <c r="J45" s="16">
        <f>IF(AND($H45="odprto",ISNUMBER($G45),ISNUMBER($G$3)),IF($G45&lt;$G$3,$G$3-$G45,""),"")</f>
      </c>
    </row>
    <row r="46" spans="1:10" x14ac:dyDescent="0.25">
      <c r="A46" s="13" t="s">
        <v>69</v>
      </c>
      <c r="B46" s="14"/>
      <c r="C46" s="7"/>
      <c r="D46" s="14"/>
      <c r="E46" s="7"/>
      <c r="F46" s="7"/>
      <c r="G46" s="11"/>
      <c r="H46" s="7"/>
      <c r="I46" s="15"/>
      <c r="J46" s="16">
        <f>IF(AND($H46="odprto",ISNUMBER($G46),ISNUMBER($G$3)),IF($G46&lt;$G$3,$G$3-$G46,""),"")</f>
      </c>
    </row>
    <row r="47" spans="1:10" x14ac:dyDescent="0.25">
      <c r="A47" s="13" t="s">
        <v>70</v>
      </c>
      <c r="B47" s="14"/>
      <c r="C47" s="7"/>
      <c r="D47" s="14"/>
      <c r="E47" s="7"/>
      <c r="F47" s="7"/>
      <c r="G47" s="11"/>
      <c r="H47" s="7"/>
      <c r="I47" s="15"/>
      <c r="J47" s="16">
        <f>IF(AND($H47="odprto",ISNUMBER($G47),ISNUMBER($G$3)),IF($G47&lt;$G$3,$G$3-$G47,""),"")</f>
      </c>
    </row>
    <row r="48" spans="1:10" x14ac:dyDescent="0.25">
      <c r="A48" s="13" t="s">
        <v>71</v>
      </c>
      <c r="B48" s="14"/>
      <c r="C48" s="7"/>
      <c r="D48" s="14"/>
      <c r="E48" s="7"/>
      <c r="F48" s="7"/>
      <c r="G48" s="11"/>
      <c r="H48" s="7"/>
      <c r="I48" s="15"/>
      <c r="J48" s="16">
        <f>IF(AND($H48="odprto",ISNUMBER($G48),ISNUMBER($G$3)),IF($G48&lt;$G$3,$G$3-$G48,""),"")</f>
      </c>
    </row>
    <row r="49" spans="1:10" x14ac:dyDescent="0.25">
      <c r="A49" s="13" t="s">
        <v>72</v>
      </c>
      <c r="B49" s="14"/>
      <c r="C49" s="7"/>
      <c r="D49" s="14"/>
      <c r="E49" s="7"/>
      <c r="F49" s="7"/>
      <c r="G49" s="11"/>
      <c r="H49" s="7"/>
      <c r="I49" s="15"/>
      <c r="J49" s="16">
        <f>IF(AND($H49="odprto",ISNUMBER($G49),ISNUMBER($G$3)),IF($G49&lt;$G$3,$G$3-$G49,""),"")</f>
      </c>
    </row>
    <row r="50" spans="1:10" x14ac:dyDescent="0.25">
      <c r="A50" s="13" t="s">
        <v>73</v>
      </c>
      <c r="B50" s="14"/>
      <c r="C50" s="7"/>
      <c r="D50" s="14"/>
      <c r="E50" s="7"/>
      <c r="F50" s="7"/>
      <c r="G50" s="11"/>
      <c r="H50" s="7"/>
      <c r="I50" s="15"/>
      <c r="J50" s="16">
        <f>IF(AND($H50="odprto",ISNUMBER($G50),ISNUMBER($G$3)),IF($G50&lt;$G$3,$G$3-$G50,""),"")</f>
      </c>
    </row>
    <row r="51" spans="1:10" x14ac:dyDescent="0.25">
      <c r="A51" s="13" t="s">
        <v>74</v>
      </c>
      <c r="B51" s="14"/>
      <c r="C51" s="7"/>
      <c r="D51" s="14"/>
      <c r="E51" s="7"/>
      <c r="F51" s="7"/>
      <c r="G51" s="11"/>
      <c r="H51" s="7"/>
      <c r="I51" s="15"/>
      <c r="J51" s="16">
        <f>IF(AND($H51="odprto",ISNUMBER($G51),ISNUMBER($G$3)),IF($G51&lt;$G$3,$G$3-$G51,""),"")</f>
      </c>
    </row>
    <row r="52" spans="1:10" x14ac:dyDescent="0.25">
      <c r="A52" s="13" t="s">
        <v>75</v>
      </c>
      <c r="B52" s="14"/>
      <c r="C52" s="7"/>
      <c r="D52" s="14"/>
      <c r="E52" s="7"/>
      <c r="F52" s="7"/>
      <c r="G52" s="11"/>
      <c r="H52" s="7"/>
      <c r="I52" s="15"/>
      <c r="J52" s="16">
        <f>IF(AND($H52="odprto",ISNUMBER($G52),ISNUMBER($G$3)),IF($G52&lt;$G$3,$G$3-$G52,""),"")</f>
      </c>
    </row>
    <row r="53" spans="1:10" x14ac:dyDescent="0.25">
      <c r="A53" s="13" t="s">
        <v>76</v>
      </c>
      <c r="B53" s="14"/>
      <c r="C53" s="7"/>
      <c r="D53" s="14"/>
      <c r="E53" s="7"/>
      <c r="F53" s="7"/>
      <c r="G53" s="11"/>
      <c r="H53" s="7"/>
      <c r="I53" s="15"/>
      <c r="J53" s="16">
        <f>IF(AND($H53="odprto",ISNUMBER($G53),ISNUMBER($G$3)),IF($G53&lt;$G$3,$G$3-$G53,""),"")</f>
      </c>
    </row>
    <row r="54" spans="1:10" x14ac:dyDescent="0.25">
      <c r="A54" s="13" t="s">
        <v>77</v>
      </c>
      <c r="B54" s="14"/>
      <c r="C54" s="7"/>
      <c r="D54" s="14"/>
      <c r="E54" s="7"/>
      <c r="F54" s="7"/>
      <c r="G54" s="11"/>
      <c r="H54" s="7"/>
      <c r="I54" s="15"/>
      <c r="J54" s="16">
        <f>IF(AND($H54="odprto",ISNUMBER($G54),ISNUMBER($G$3)),IF($G54&lt;$G$3,$G$3-$G54,""),"")</f>
      </c>
    </row>
    <row r="55" spans="1:10" x14ac:dyDescent="0.25">
      <c r="A55" s="13" t="s">
        <v>78</v>
      </c>
      <c r="B55" s="14"/>
      <c r="C55" s="7"/>
      <c r="D55" s="14"/>
      <c r="E55" s="7"/>
      <c r="F55" s="7"/>
      <c r="G55" s="11"/>
      <c r="H55" s="7"/>
      <c r="I55" s="15"/>
      <c r="J55" s="16">
        <f>IF(AND($H55="odprto",ISNUMBER($G55),ISNUMBER($G$3)),IF($G55&lt;$G$3,$G$3-$G55,""),"")</f>
      </c>
    </row>
    <row r="57" ht="30" customHeight="1" spans="1:10" x14ac:dyDescent="0.25">
      <c r="A57" s="10" t="s">
        <v>79</v>
      </c>
      <c r="B57" s="10"/>
      <c r="C57" s="10"/>
      <c r="D57" s="10"/>
      <c r="E57" s="10"/>
      <c r="F57" s="10" t="s">
        <v>80</v>
      </c>
      <c r="G57" s="10"/>
      <c r="H57" s="10"/>
      <c r="I57" s="10"/>
      <c r="J57" s="10"/>
    </row>
    <row r="58" ht="20" customHeight="1" spans="1:10" x14ac:dyDescent="0.25">
      <c r="A58" s="13" t="s">
        <v>81</v>
      </c>
      <c r="B58" s="17"/>
      <c r="C58" s="17"/>
      <c r="D58" s="17"/>
      <c r="E58" s="17"/>
      <c r="F58" s="13" t="s">
        <v>81</v>
      </c>
      <c r="G58" s="17"/>
      <c r="H58" s="17"/>
      <c r="I58" s="17"/>
      <c r="J58" s="17"/>
    </row>
    <row r="59" ht="30" customHeight="1" spans="1:10" x14ac:dyDescent="0.25">
      <c r="A59" s="13" t="s">
        <v>82</v>
      </c>
      <c r="B59" s="17"/>
      <c r="C59" s="17"/>
      <c r="D59" s="17"/>
      <c r="E59" s="17"/>
      <c r="F59" s="13" t="s">
        <v>82</v>
      </c>
      <c r="G59" s="17"/>
      <c r="H59" s="17"/>
      <c r="I59" s="17"/>
      <c r="J59" s="17"/>
    </row>
    <row r="60" ht="20" customHeight="1" spans="1:10" x14ac:dyDescent="0.25">
      <c r="A60" s="13" t="s">
        <v>83</v>
      </c>
      <c r="B60" s="17"/>
      <c r="C60" s="17"/>
      <c r="D60" s="17"/>
      <c r="E60" s="17"/>
      <c r="F60" s="13" t="s">
        <v>83</v>
      </c>
      <c r="G60" s="17"/>
      <c r="H60" s="17"/>
      <c r="I60" s="17"/>
      <c r="J60" s="17"/>
    </row>
    <row r="63" spans="1:1" x14ac:dyDescent="0.25">
      <c r="A63" s="9" t="s">
        <v>14</v>
      </c>
    </row>
    <row r="64" ht="31" customHeight="1" spans="1:10" x14ac:dyDescent="0.25">
      <c r="A64" s="18" t="s">
        <v>15</v>
      </c>
      <c r="B64" s="18"/>
      <c r="C64" s="18"/>
      <c r="D64" s="18"/>
      <c r="E64" s="18"/>
      <c r="F64" s="18"/>
      <c r="G64" s="18"/>
      <c r="H64" s="18"/>
      <c r="I64" s="18"/>
      <c r="J64" s="18"/>
    </row>
    <row r="65" ht="18" customHeight="1" spans="1:10" x14ac:dyDescent="0.25">
      <c r="A65" s="18" t="s">
        <v>16</v>
      </c>
      <c r="B65" s="18"/>
      <c r="C65" s="18"/>
      <c r="D65" s="18"/>
      <c r="E65" s="18"/>
      <c r="F65" s="18"/>
      <c r="G65" s="18"/>
      <c r="H65" s="18"/>
      <c r="I65" s="18"/>
      <c r="J65" s="18"/>
    </row>
  </sheetData>
  <sheetProtection sheet="1" formatCells="0" formatColumns="0" formatRows="0" insertRows="0" deleteRows="0" sort="0" autoFilter="0"/>
  <mergeCells count="7">
    <mergeCell ref="A1:J1"/>
    <mergeCell ref="A3:B3"/>
    <mergeCell ref="C3:E3"/>
    <mergeCell ref="A57:E57"/>
    <mergeCell ref="F57:J57"/>
    <mergeCell ref="A64:J64"/>
    <mergeCell ref="A65:J65"/>
  </mergeCells>
  <conditionalFormatting sqref="A6:J55">
    <cfRule type="expression" dxfId="0" priority="1">
      <formula>AND($H6="odprto",ISNUMBER($G6),ISNUMBER($G$3),$G6&lt;$G$3)</formula>
    </cfRule>
  </conditionalFormatting>
  <dataValidations count="4">
    <dataValidation type="list" allowBlank="1" showErrorMessage="1" sqref="E10:E55">
      <formula1>"visoka,srednja,nizka"</formula1>
    </dataValidation>
    <dataValidation type="list" allowBlank="1" showErrorMessage="1" sqref="E6:E55">
      <formula1>"visoka,srednja,nizka"</formula1>
    </dataValidation>
    <dataValidation type="list" allowBlank="1" showErrorMessage="1" sqref="H10:H55">
      <formula1>"odprto,odpravljeno,prevzeto"</formula1>
    </dataValidation>
    <dataValidation type="list" allowBlank="1" showErrorMessage="1" sqref="H6:H55">
      <formula1>"odprto,odpravljeno,prevzeto"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&amp;L&amp;"-,Bold"Primopredajni zapisnik s seznamom pomanjkljivosti&amp;RSeznam pomanjkljivosti</oddHeader>
    <oddFooter>&amp;Lcivilmanual.com&amp;RStran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34"/>
  <sheetViews>
    <sheetView workbookViewId="0">
      <pane ySplit="1" topLeftCell="A2" activePane="bottomLeft" state="frozen"/>
      <selection pane="bottomLeft" activeCell="A2" sqref="A2"/>
    </sheetView>
  </sheetViews>
  <sheetFormatPr defaultRowHeight="15" outlineLevelRow="0" outlineLevelCol="0" x14ac:dyDescent="55"/>
  <cols>
    <col min="1" max="1" width="30" style="1" customWidth="1"/>
    <col min="2" max="5" width="12" style="1" customWidth="1"/>
    <col min="6" max="6" width="16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84</v>
      </c>
      <c r="B1" s="2"/>
      <c r="C1" s="2"/>
      <c r="D1" s="2"/>
      <c r="E1" s="2"/>
      <c r="F1" s="2"/>
    </row>
    <row r="3" spans="1:5" x14ac:dyDescent="0.25">
      <c r="A3" s="5" t="s">
        <v>85</v>
      </c>
      <c r="B3" s="5"/>
      <c r="C3" s="5"/>
      <c r="D3" s="5"/>
      <c r="E3" s="19">
        <f>COUNTA('Seznam pomanjkljivosti'!$H$6:$H$55)</f>
      </c>
    </row>
    <row r="4" spans="1:5" x14ac:dyDescent="0.25">
      <c r="A4" s="5" t="s">
        <v>86</v>
      </c>
      <c r="B4" s="5"/>
      <c r="C4" s="5"/>
      <c r="D4" s="5"/>
      <c r="E4" s="19">
        <f>COUNTIF('Seznam pomanjkljivosti'!$H$6:$H$55,"odprto")</f>
      </c>
    </row>
    <row r="5" spans="1:5" x14ac:dyDescent="0.25">
      <c r="A5" s="5" t="s">
        <v>87</v>
      </c>
      <c r="B5" s="5"/>
      <c r="C5" s="5"/>
      <c r="D5" s="5"/>
      <c r="E5" s="16">
        <f>COUNTIF('Seznam pomanjkljivosti'!$H$6:$H$55,"odpravljeno")</f>
      </c>
    </row>
    <row r="6" spans="1:5" x14ac:dyDescent="0.25">
      <c r="A6" s="5" t="s">
        <v>88</v>
      </c>
      <c r="B6" s="5"/>
      <c r="C6" s="5"/>
      <c r="D6" s="5"/>
      <c r="E6" s="16">
        <f>COUNTIF('Seznam pomanjkljivosti'!$H$6:$H$55,"prevzeto")</f>
      </c>
    </row>
    <row r="7" spans="1:5" x14ac:dyDescent="0.25">
      <c r="A7" s="5" t="s">
        <v>89</v>
      </c>
      <c r="B7" s="5"/>
      <c r="C7" s="5"/>
      <c r="D7" s="5"/>
      <c r="E7" s="19">
        <f>E5+E6</f>
      </c>
    </row>
    <row r="8" spans="1:5" x14ac:dyDescent="0.25">
      <c r="A8" s="5" t="s">
        <v>90</v>
      </c>
      <c r="B8" s="5"/>
      <c r="C8" s="5"/>
      <c r="D8" s="5"/>
      <c r="E8" s="20">
        <f>IF(E3=0,"",E7/E3)</f>
      </c>
    </row>
    <row r="9" spans="1:5" x14ac:dyDescent="0.25">
      <c r="A9" s="5" t="s">
        <v>91</v>
      </c>
      <c r="B9" s="5"/>
      <c r="C9" s="5"/>
      <c r="D9" s="5"/>
      <c r="E9" s="19">
        <f>COUNTIF('Seznam pomanjkljivosti'!$J$6:$J$55,"&gt;0")</f>
      </c>
    </row>
    <row r="10" spans="1:5" x14ac:dyDescent="0.25">
      <c r="A10" s="5" t="s">
        <v>92</v>
      </c>
      <c r="B10" s="5"/>
      <c r="C10" s="5"/>
      <c r="D10" s="5"/>
      <c r="E10" s="21">
        <f>ROUND(SUMIF('Seznam pomanjkljivosti'!$H$6:$H$55,"odprto",'Seznam pomanjkljivosti'!$I$6:$I$55),2)</f>
      </c>
    </row>
    <row r="11" spans="1:5" x14ac:dyDescent="0.25">
      <c r="A11" s="5" t="s">
        <v>93</v>
      </c>
      <c r="B11" s="5"/>
      <c r="C11" s="5"/>
      <c r="D11" s="5"/>
      <c r="E11" s="16">
        <f>COUNTIFS('Seznam pomanjkljivosti'!$H$6:$H$55,"odprto",'Seznam pomanjkljivosti'!$I$6:$I$55,"")</f>
      </c>
    </row>
    <row r="13" ht="18" customHeight="1" spans="1:6" x14ac:dyDescent="0.25">
      <c r="A13" s="3" t="s">
        <v>94</v>
      </c>
      <c r="B13" s="4"/>
      <c r="C13" s="4"/>
      <c r="D13" s="4"/>
      <c r="E13" s="4"/>
      <c r="F13" s="4"/>
    </row>
    <row r="14" ht="42" customHeight="1" spans="1:6" x14ac:dyDescent="0.25">
      <c r="A14" s="12" t="s">
        <v>23</v>
      </c>
      <c r="B14" s="12" t="s">
        <v>85</v>
      </c>
      <c r="C14" s="12" t="s">
        <v>86</v>
      </c>
      <c r="D14" s="12" t="s">
        <v>95</v>
      </c>
      <c r="E14" s="12" t="s">
        <v>91</v>
      </c>
      <c r="F14" s="12" t="s">
        <v>92</v>
      </c>
    </row>
    <row r="15" spans="1:6" x14ac:dyDescent="0.25">
      <c r="A15" s="9" t="s">
        <v>96</v>
      </c>
      <c r="B15" s="16">
        <f>COUNTIF('Seznam pomanjkljivosti'!$E$6:$E$55,$A15)</f>
      </c>
      <c r="C15" s="16">
        <f>COUNTIFS('Seznam pomanjkljivosti'!$E$6:$E$55,$A15,'Seznam pomanjkljivosti'!$H$6:$H$55,"odprto")</f>
      </c>
      <c r="D15" s="16">
        <f>COUNTIFS('Seznam pomanjkljivosti'!$E$6:$E$55,$A15,'Seznam pomanjkljivosti'!$H$6:$H$55,"odpravljeno")+COUNTIFS('Seznam pomanjkljivosti'!$E$6:$E$55,$A15,'Seznam pomanjkljivosti'!$H$6:$H$55,"prevzeto")</f>
      </c>
      <c r="E15" s="16">
        <f>COUNTIFS('Seznam pomanjkljivosti'!$E$6:$E$55,$A15,'Seznam pomanjkljivosti'!$J$6:$J$55,"&gt;0")</f>
      </c>
      <c r="F15" s="22">
        <f>ROUND(SUMIFS('Seznam pomanjkljivosti'!$I$6:$I$55,'Seznam pomanjkljivosti'!$E$6:$E$55,$A15,'Seznam pomanjkljivosti'!$H$6:$H$55,"odprto"),2)</f>
      </c>
    </row>
    <row r="16" spans="1:6" x14ac:dyDescent="0.25">
      <c r="A16" s="9" t="s">
        <v>97</v>
      </c>
      <c r="B16" s="16">
        <f>COUNTIF('Seznam pomanjkljivosti'!$E$6:$E$55,$A16)</f>
      </c>
      <c r="C16" s="16">
        <f>COUNTIFS('Seznam pomanjkljivosti'!$E$6:$E$55,$A16,'Seznam pomanjkljivosti'!$H$6:$H$55,"odprto")</f>
      </c>
      <c r="D16" s="16">
        <f>COUNTIFS('Seznam pomanjkljivosti'!$E$6:$E$55,$A16,'Seznam pomanjkljivosti'!$H$6:$H$55,"odpravljeno")+COUNTIFS('Seznam pomanjkljivosti'!$E$6:$E$55,$A16,'Seznam pomanjkljivosti'!$H$6:$H$55,"prevzeto")</f>
      </c>
      <c r="E16" s="16">
        <f>COUNTIFS('Seznam pomanjkljivosti'!$E$6:$E$55,$A16,'Seznam pomanjkljivosti'!$J$6:$J$55,"&gt;0")</f>
      </c>
      <c r="F16" s="22">
        <f>ROUND(SUMIFS('Seznam pomanjkljivosti'!$I$6:$I$55,'Seznam pomanjkljivosti'!$E$6:$E$55,$A16,'Seznam pomanjkljivosti'!$H$6:$H$55,"odprto"),2)</f>
      </c>
    </row>
    <row r="17" spans="1:6" x14ac:dyDescent="0.25">
      <c r="A17" s="9" t="s">
        <v>98</v>
      </c>
      <c r="B17" s="16">
        <f>COUNTIF('Seznam pomanjkljivosti'!$E$6:$E$55,$A17)</f>
      </c>
      <c r="C17" s="16">
        <f>COUNTIFS('Seznam pomanjkljivosti'!$E$6:$E$55,$A17,'Seznam pomanjkljivosti'!$H$6:$H$55,"odprto")</f>
      </c>
      <c r="D17" s="16">
        <f>COUNTIFS('Seznam pomanjkljivosti'!$E$6:$E$55,$A17,'Seznam pomanjkljivosti'!$H$6:$H$55,"odpravljeno")+COUNTIFS('Seznam pomanjkljivosti'!$E$6:$E$55,$A17,'Seznam pomanjkljivosti'!$H$6:$H$55,"prevzeto")</f>
      </c>
      <c r="E17" s="16">
        <f>COUNTIFS('Seznam pomanjkljivosti'!$E$6:$E$55,$A17,'Seznam pomanjkljivosti'!$J$6:$J$55,"&gt;0")</f>
      </c>
      <c r="F17" s="22">
        <f>ROUND(SUMIFS('Seznam pomanjkljivosti'!$I$6:$I$55,'Seznam pomanjkljivosti'!$E$6:$E$55,$A17,'Seznam pomanjkljivosti'!$H$6:$H$55,"odprto"),2)</f>
      </c>
    </row>
    <row r="19" ht="18" customHeight="1" spans="1:6" x14ac:dyDescent="0.25">
      <c r="A19" s="3" t="s">
        <v>99</v>
      </c>
      <c r="B19" s="4"/>
      <c r="C19" s="4"/>
      <c r="D19" s="4"/>
      <c r="E19" s="4"/>
      <c r="F19" s="4"/>
    </row>
    <row r="20" ht="42" customHeight="1" spans="1:6" x14ac:dyDescent="0.25">
      <c r="A20" s="12" t="s">
        <v>100</v>
      </c>
      <c r="B20" s="12" t="s">
        <v>85</v>
      </c>
      <c r="C20" s="12" t="s">
        <v>86</v>
      </c>
      <c r="D20" s="12" t="s">
        <v>95</v>
      </c>
      <c r="E20" s="12" t="s">
        <v>91</v>
      </c>
      <c r="F20" s="12" t="s">
        <v>92</v>
      </c>
    </row>
    <row r="21" spans="1:6" x14ac:dyDescent="0.25">
      <c r="A21" s="7"/>
      <c r="B21" s="16">
        <f>IF($A21="","",COUNTIF('Seznam pomanjkljivosti'!$C$6:$C$55,$A21))</f>
      </c>
      <c r="C21" s="16">
        <f>IF($A21="","",COUNTIFS('Seznam pomanjkljivosti'!$C$6:$C$55,$A21,'Seznam pomanjkljivosti'!$H$6:$H$55,"odprto"))</f>
      </c>
      <c r="D21" s="16">
        <f>IF($A21="","",COUNTIFS('Seznam pomanjkljivosti'!$C$6:$C$55,$A21,'Seznam pomanjkljivosti'!$H$6:$H$55,"odpravljeno")+COUNTIFS('Seznam pomanjkljivosti'!$C$6:$C$55,$A21,'Seznam pomanjkljivosti'!$H$6:$H$55,"prevzeto"))</f>
      </c>
      <c r="E21" s="16">
        <f>IF($A21="","",COUNTIFS('Seznam pomanjkljivosti'!$C$6:$C$55,$A21,'Seznam pomanjkljivosti'!$J$6:$J$55,"&gt;0"))</f>
      </c>
      <c r="F21" s="22">
        <f>IF($A21="","",ROUND(SUMIFS('Seznam pomanjkljivosti'!$I$6:$I$55,'Seznam pomanjkljivosti'!$C$6:$C$55,$A21,'Seznam pomanjkljivosti'!$H$6:$H$55,"odprto"),2))</f>
      </c>
    </row>
    <row r="22" spans="1:6" x14ac:dyDescent="0.25">
      <c r="A22" s="7"/>
      <c r="B22" s="16">
        <f>IF($A22="","",COUNTIF('Seznam pomanjkljivosti'!$C$6:$C$55,$A22))</f>
      </c>
      <c r="C22" s="16">
        <f>IF($A22="","",COUNTIFS('Seznam pomanjkljivosti'!$C$6:$C$55,$A22,'Seznam pomanjkljivosti'!$H$6:$H$55,"odprto"))</f>
      </c>
      <c r="D22" s="16">
        <f>IF($A22="","",COUNTIFS('Seznam pomanjkljivosti'!$C$6:$C$55,$A22,'Seznam pomanjkljivosti'!$H$6:$H$55,"odpravljeno")+COUNTIFS('Seznam pomanjkljivosti'!$C$6:$C$55,$A22,'Seznam pomanjkljivosti'!$H$6:$H$55,"prevzeto"))</f>
      </c>
      <c r="E22" s="16">
        <f>IF($A22="","",COUNTIFS('Seznam pomanjkljivosti'!$C$6:$C$55,$A22,'Seznam pomanjkljivosti'!$J$6:$J$55,"&gt;0"))</f>
      </c>
      <c r="F22" s="22">
        <f>IF($A22="","",ROUND(SUMIFS('Seznam pomanjkljivosti'!$I$6:$I$55,'Seznam pomanjkljivosti'!$C$6:$C$55,$A22,'Seznam pomanjkljivosti'!$H$6:$H$55,"odprto"),2))</f>
      </c>
    </row>
    <row r="23" spans="1:6" x14ac:dyDescent="0.25">
      <c r="A23" s="7"/>
      <c r="B23" s="16">
        <f>IF($A23="","",COUNTIF('Seznam pomanjkljivosti'!$C$6:$C$55,$A23))</f>
      </c>
      <c r="C23" s="16">
        <f>IF($A23="","",COUNTIFS('Seznam pomanjkljivosti'!$C$6:$C$55,$A23,'Seznam pomanjkljivosti'!$H$6:$H$55,"odprto"))</f>
      </c>
      <c r="D23" s="16">
        <f>IF($A23="","",COUNTIFS('Seznam pomanjkljivosti'!$C$6:$C$55,$A23,'Seznam pomanjkljivosti'!$H$6:$H$55,"odpravljeno")+COUNTIFS('Seznam pomanjkljivosti'!$C$6:$C$55,$A23,'Seznam pomanjkljivosti'!$H$6:$H$55,"prevzeto"))</f>
      </c>
      <c r="E23" s="16">
        <f>IF($A23="","",COUNTIFS('Seznam pomanjkljivosti'!$C$6:$C$55,$A23,'Seznam pomanjkljivosti'!$J$6:$J$55,"&gt;0"))</f>
      </c>
      <c r="F23" s="22">
        <f>IF($A23="","",ROUND(SUMIFS('Seznam pomanjkljivosti'!$I$6:$I$55,'Seznam pomanjkljivosti'!$C$6:$C$55,$A23,'Seznam pomanjkljivosti'!$H$6:$H$55,"odprto"),2))</f>
      </c>
    </row>
    <row r="24" spans="1:6" x14ac:dyDescent="0.25">
      <c r="A24" s="7"/>
      <c r="B24" s="16">
        <f>IF($A24="","",COUNTIF('Seznam pomanjkljivosti'!$C$6:$C$55,$A24))</f>
      </c>
      <c r="C24" s="16">
        <f>IF($A24="","",COUNTIFS('Seznam pomanjkljivosti'!$C$6:$C$55,$A24,'Seznam pomanjkljivosti'!$H$6:$H$55,"odprto"))</f>
      </c>
      <c r="D24" s="16">
        <f>IF($A24="","",COUNTIFS('Seznam pomanjkljivosti'!$C$6:$C$55,$A24,'Seznam pomanjkljivosti'!$H$6:$H$55,"odpravljeno")+COUNTIFS('Seznam pomanjkljivosti'!$C$6:$C$55,$A24,'Seznam pomanjkljivosti'!$H$6:$H$55,"prevzeto"))</f>
      </c>
      <c r="E24" s="16">
        <f>IF($A24="","",COUNTIFS('Seznam pomanjkljivosti'!$C$6:$C$55,$A24,'Seznam pomanjkljivosti'!$J$6:$J$55,"&gt;0"))</f>
      </c>
      <c r="F24" s="22">
        <f>IF($A24="","",ROUND(SUMIFS('Seznam pomanjkljivosti'!$I$6:$I$55,'Seznam pomanjkljivosti'!$C$6:$C$55,$A24,'Seznam pomanjkljivosti'!$H$6:$H$55,"odprto"),2))</f>
      </c>
    </row>
    <row r="25" spans="1:6" x14ac:dyDescent="0.25">
      <c r="A25" s="7"/>
      <c r="B25" s="16">
        <f>IF($A25="","",COUNTIF('Seznam pomanjkljivosti'!$C$6:$C$55,$A25))</f>
      </c>
      <c r="C25" s="16">
        <f>IF($A25="","",COUNTIFS('Seznam pomanjkljivosti'!$C$6:$C$55,$A25,'Seznam pomanjkljivosti'!$H$6:$H$55,"odprto"))</f>
      </c>
      <c r="D25" s="16">
        <f>IF($A25="","",COUNTIFS('Seznam pomanjkljivosti'!$C$6:$C$55,$A25,'Seznam pomanjkljivosti'!$H$6:$H$55,"odpravljeno")+COUNTIFS('Seznam pomanjkljivosti'!$C$6:$C$55,$A25,'Seznam pomanjkljivosti'!$H$6:$H$55,"prevzeto"))</f>
      </c>
      <c r="E25" s="16">
        <f>IF($A25="","",COUNTIFS('Seznam pomanjkljivosti'!$C$6:$C$55,$A25,'Seznam pomanjkljivosti'!$J$6:$J$55,"&gt;0"))</f>
      </c>
      <c r="F25" s="22">
        <f>IF($A25="","",ROUND(SUMIFS('Seznam pomanjkljivosti'!$I$6:$I$55,'Seznam pomanjkljivosti'!$C$6:$C$55,$A25,'Seznam pomanjkljivosti'!$H$6:$H$55,"odprto"),2))</f>
      </c>
    </row>
    <row r="26" spans="1:6" x14ac:dyDescent="0.25">
      <c r="A26" s="7"/>
      <c r="B26" s="16">
        <f>IF($A26="","",COUNTIF('Seznam pomanjkljivosti'!$C$6:$C$55,$A26))</f>
      </c>
      <c r="C26" s="16">
        <f>IF($A26="","",COUNTIFS('Seznam pomanjkljivosti'!$C$6:$C$55,$A26,'Seznam pomanjkljivosti'!$H$6:$H$55,"odprto"))</f>
      </c>
      <c r="D26" s="16">
        <f>IF($A26="","",COUNTIFS('Seznam pomanjkljivosti'!$C$6:$C$55,$A26,'Seznam pomanjkljivosti'!$H$6:$H$55,"odpravljeno")+COUNTIFS('Seznam pomanjkljivosti'!$C$6:$C$55,$A26,'Seznam pomanjkljivosti'!$H$6:$H$55,"prevzeto"))</f>
      </c>
      <c r="E26" s="16">
        <f>IF($A26="","",COUNTIFS('Seznam pomanjkljivosti'!$C$6:$C$55,$A26,'Seznam pomanjkljivosti'!$J$6:$J$55,"&gt;0"))</f>
      </c>
      <c r="F26" s="22">
        <f>IF($A26="","",ROUND(SUMIFS('Seznam pomanjkljivosti'!$I$6:$I$55,'Seznam pomanjkljivosti'!$C$6:$C$55,$A26,'Seznam pomanjkljivosti'!$H$6:$H$55,"odprto"),2))</f>
      </c>
    </row>
    <row r="27" spans="1:6" x14ac:dyDescent="0.25">
      <c r="A27" s="7"/>
      <c r="B27" s="16">
        <f>IF($A27="","",COUNTIF('Seznam pomanjkljivosti'!$C$6:$C$55,$A27))</f>
      </c>
      <c r="C27" s="16">
        <f>IF($A27="","",COUNTIFS('Seznam pomanjkljivosti'!$C$6:$C$55,$A27,'Seznam pomanjkljivosti'!$H$6:$H$55,"odprto"))</f>
      </c>
      <c r="D27" s="16">
        <f>IF($A27="","",COUNTIFS('Seznam pomanjkljivosti'!$C$6:$C$55,$A27,'Seznam pomanjkljivosti'!$H$6:$H$55,"odpravljeno")+COUNTIFS('Seznam pomanjkljivosti'!$C$6:$C$55,$A27,'Seznam pomanjkljivosti'!$H$6:$H$55,"prevzeto"))</f>
      </c>
      <c r="E27" s="16">
        <f>IF($A27="","",COUNTIFS('Seznam pomanjkljivosti'!$C$6:$C$55,$A27,'Seznam pomanjkljivosti'!$J$6:$J$55,"&gt;0"))</f>
      </c>
      <c r="F27" s="22">
        <f>IF($A27="","",ROUND(SUMIFS('Seznam pomanjkljivosti'!$I$6:$I$55,'Seznam pomanjkljivosti'!$C$6:$C$55,$A27,'Seznam pomanjkljivosti'!$H$6:$H$55,"odprto"),2))</f>
      </c>
    </row>
    <row r="28" spans="1:6" x14ac:dyDescent="0.25">
      <c r="A28" s="7"/>
      <c r="B28" s="16">
        <f>IF($A28="","",COUNTIF('Seznam pomanjkljivosti'!$C$6:$C$55,$A28))</f>
      </c>
      <c r="C28" s="16">
        <f>IF($A28="","",COUNTIFS('Seznam pomanjkljivosti'!$C$6:$C$55,$A28,'Seznam pomanjkljivosti'!$H$6:$H$55,"odprto"))</f>
      </c>
      <c r="D28" s="16">
        <f>IF($A28="","",COUNTIFS('Seznam pomanjkljivosti'!$C$6:$C$55,$A28,'Seznam pomanjkljivosti'!$H$6:$H$55,"odpravljeno")+COUNTIFS('Seznam pomanjkljivosti'!$C$6:$C$55,$A28,'Seznam pomanjkljivosti'!$H$6:$H$55,"prevzeto"))</f>
      </c>
      <c r="E28" s="16">
        <f>IF($A28="","",COUNTIFS('Seznam pomanjkljivosti'!$C$6:$C$55,$A28,'Seznam pomanjkljivosti'!$J$6:$J$55,"&gt;0"))</f>
      </c>
      <c r="F28" s="22">
        <f>IF($A28="","",ROUND(SUMIFS('Seznam pomanjkljivosti'!$I$6:$I$55,'Seznam pomanjkljivosti'!$C$6:$C$55,$A28,'Seznam pomanjkljivosti'!$H$6:$H$55,"odprto"),2))</f>
      </c>
    </row>
    <row r="29" spans="1:6" x14ac:dyDescent="0.25">
      <c r="A29" s="7"/>
      <c r="B29" s="16">
        <f>IF($A29="","",COUNTIF('Seznam pomanjkljivosti'!$C$6:$C$55,$A29))</f>
      </c>
      <c r="C29" s="16">
        <f>IF($A29="","",COUNTIFS('Seznam pomanjkljivosti'!$C$6:$C$55,$A29,'Seznam pomanjkljivosti'!$H$6:$H$55,"odprto"))</f>
      </c>
      <c r="D29" s="16">
        <f>IF($A29="","",COUNTIFS('Seznam pomanjkljivosti'!$C$6:$C$55,$A29,'Seznam pomanjkljivosti'!$H$6:$H$55,"odpravljeno")+COUNTIFS('Seznam pomanjkljivosti'!$C$6:$C$55,$A29,'Seznam pomanjkljivosti'!$H$6:$H$55,"prevzeto"))</f>
      </c>
      <c r="E29" s="16">
        <f>IF($A29="","",COUNTIFS('Seznam pomanjkljivosti'!$C$6:$C$55,$A29,'Seznam pomanjkljivosti'!$J$6:$J$55,"&gt;0"))</f>
      </c>
      <c r="F29" s="22">
        <f>IF($A29="","",ROUND(SUMIFS('Seznam pomanjkljivosti'!$I$6:$I$55,'Seznam pomanjkljivosti'!$C$6:$C$55,$A29,'Seznam pomanjkljivosti'!$H$6:$H$55,"odprto"),2))</f>
      </c>
    </row>
    <row r="30" spans="1:6" x14ac:dyDescent="0.25">
      <c r="A30" s="7"/>
      <c r="B30" s="16">
        <f>IF($A30="","",COUNTIF('Seznam pomanjkljivosti'!$C$6:$C$55,$A30))</f>
      </c>
      <c r="C30" s="16">
        <f>IF($A30="","",COUNTIFS('Seznam pomanjkljivosti'!$C$6:$C$55,$A30,'Seznam pomanjkljivosti'!$H$6:$H$55,"odprto"))</f>
      </c>
      <c r="D30" s="16">
        <f>IF($A30="","",COUNTIFS('Seznam pomanjkljivosti'!$C$6:$C$55,$A30,'Seznam pomanjkljivosti'!$H$6:$H$55,"odpravljeno")+COUNTIFS('Seznam pomanjkljivosti'!$C$6:$C$55,$A30,'Seznam pomanjkljivosti'!$H$6:$H$55,"prevzeto"))</f>
      </c>
      <c r="E30" s="16">
        <f>IF($A30="","",COUNTIFS('Seznam pomanjkljivosti'!$C$6:$C$55,$A30,'Seznam pomanjkljivosti'!$J$6:$J$55,"&gt;0"))</f>
      </c>
      <c r="F30" s="22">
        <f>IF($A30="","",ROUND(SUMIFS('Seznam pomanjkljivosti'!$I$6:$I$55,'Seznam pomanjkljivosti'!$C$6:$C$55,$A30,'Seznam pomanjkljivosti'!$H$6:$H$55,"odprto"),2))</f>
      </c>
    </row>
    <row r="32" spans="1:1" x14ac:dyDescent="0.25">
      <c r="A32" s="9" t="s">
        <v>14</v>
      </c>
    </row>
    <row r="33" ht="31" customHeight="1" spans="1:6" x14ac:dyDescent="0.25">
      <c r="A33" s="18" t="s">
        <v>15</v>
      </c>
      <c r="B33" s="18"/>
      <c r="C33" s="18"/>
      <c r="D33" s="18"/>
      <c r="E33" s="18"/>
      <c r="F33" s="18"/>
    </row>
    <row r="34" ht="18" customHeight="1" spans="1:6" x14ac:dyDescent="0.25">
      <c r="A34" s="18" t="s">
        <v>16</v>
      </c>
      <c r="B34" s="18"/>
      <c r="C34" s="18"/>
      <c r="D34" s="18"/>
      <c r="E34" s="18"/>
      <c r="F34" s="18"/>
    </row>
  </sheetData>
  <sheetProtection sheet="1" formatCells="0" formatColumns="0" formatRows="0" insertRows="0" deleteRows="0" sort="0" autoFilter="0"/>
  <mergeCells count="12">
    <mergeCell ref="A1:F1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33:F33"/>
    <mergeCell ref="A34:F34"/>
  </mergeCells>
  <pageMargins left="0.5" right="0.5" top="0.75" bottom="0.75" header="0.3" footer="0.3"/>
  <pageSetup paperSize="9" orientation="portrait" fitToWidth="1" fitToHeight="0"/>
  <headerFooter>
    <oddHeader>&amp;L&amp;"-,Bold"Primopredajni zapisnik s seznamom pomanjkljivosti&amp;RPovzetek</oddHeader>
    <oddFooter>&amp;Lcivilmanual.com&amp;RStran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Navodila</vt:lpstr>
      <vt:lpstr>Seznam pomanjkljivosti</vt:lpstr>
      <vt:lpstr>Povzetek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Primopredajni zapisnik s seznamom pomanjkljivosti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